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K:\ENERGIE\03_SEGMENTS\03_03_EFF ENERGETIQUE\01_SOL ECLAIRAGE\2 PROCEDURE\M2979 V3\03 DCE\DCE à publier\"/>
    </mc:Choice>
  </mc:AlternateContent>
  <xr:revisionPtr revIDLastSave="0" documentId="13_ncr:1_{2B7D4CA4-9BEE-4CE5-9D8E-2989D0860C79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llotissement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2" i="1" l="1"/>
  <c r="G61" i="1"/>
  <c r="H60" i="1"/>
  <c r="G60" i="1"/>
  <c r="E59" i="1"/>
  <c r="G58" i="1"/>
  <c r="E58" i="1"/>
  <c r="E53" i="1"/>
  <c r="E51" i="1"/>
  <c r="H50" i="1"/>
  <c r="G50" i="1"/>
  <c r="G49" i="1"/>
  <c r="G47" i="1"/>
  <c r="E46" i="1"/>
  <c r="G45" i="1"/>
  <c r="I43" i="1"/>
  <c r="H43" i="1"/>
  <c r="G42" i="1"/>
  <c r="G41" i="1"/>
  <c r="E40" i="1"/>
  <c r="G39" i="1"/>
  <c r="G38" i="1"/>
  <c r="E30" i="1"/>
  <c r="G28" i="1"/>
  <c r="H26" i="1"/>
  <c r="G26" i="1"/>
  <c r="E25" i="1"/>
  <c r="E21" i="1"/>
  <c r="H20" i="1"/>
  <c r="E17" i="1"/>
  <c r="G13" i="1"/>
  <c r="E12" i="1"/>
  <c r="E7" i="1"/>
  <c r="E3" i="1"/>
  <c r="I32" i="1"/>
  <c r="G32" i="1"/>
  <c r="H32" i="1"/>
  <c r="I9" i="1"/>
  <c r="H9" i="1"/>
  <c r="G9" i="1"/>
  <c r="J9" i="1"/>
  <c r="I24" i="1"/>
  <c r="H24" i="1"/>
  <c r="G24" i="1"/>
  <c r="J24" i="1"/>
  <c r="I4" i="1"/>
  <c r="J4" i="1"/>
  <c r="G4" i="1"/>
  <c r="H4" i="1"/>
  <c r="G6" i="1"/>
  <c r="G10" i="1"/>
</calcChain>
</file>

<file path=xl/sharedStrings.xml><?xml version="1.0" encoding="utf-8"?>
<sst xmlns="http://schemas.openxmlformats.org/spreadsheetml/2006/main" count="89" uniqueCount="88">
  <si>
    <t>PHASE 1</t>
  </si>
  <si>
    <t>PHASE 2</t>
  </si>
  <si>
    <t>Lot</t>
  </si>
  <si>
    <t>GHT</t>
  </si>
  <si>
    <t>Etablissement</t>
  </si>
  <si>
    <t>Surface théorique (en m² SDO)</t>
  </si>
  <si>
    <t>Montant total Lot</t>
  </si>
  <si>
    <t>Montant Total établissement</t>
  </si>
  <si>
    <t>Montant Tranche Ferme</t>
  </si>
  <si>
    <t>Montant tranche optionnelle 1</t>
  </si>
  <si>
    <t>Montant tranche optionnelle 2</t>
  </si>
  <si>
    <t>Montant tranche optionnelle 3</t>
  </si>
  <si>
    <t>1 établissement EST</t>
  </si>
  <si>
    <t xml:space="preserve"> COTE D'OR SUD HAUTE-MARNE</t>
  </si>
  <si>
    <t>CHU DIJON</t>
  </si>
  <si>
    <t>Centre Franche comté</t>
  </si>
  <si>
    <t>CH ORNANS</t>
  </si>
  <si>
    <t>2 établissements Limousin</t>
  </si>
  <si>
    <t>Limousin</t>
  </si>
  <si>
    <t>CH DE BRIVE LA GAILLARDE</t>
  </si>
  <si>
    <t>CH de Guéret</t>
  </si>
  <si>
    <t>CH DE SAINT-JUNIEN</t>
  </si>
  <si>
    <t>CHU DE LIMOGES</t>
  </si>
  <si>
    <t>3 établissements de Nouvelle Aquitaine</t>
  </si>
  <si>
    <t>Alliance 33</t>
  </si>
  <si>
    <t>CH DE BAZAS</t>
  </si>
  <si>
    <t>CENTRE HOSPITALIER DE LA CÔTE BASQUE</t>
  </si>
  <si>
    <t>CH DE CADILLAC</t>
  </si>
  <si>
    <t>4 CHU de Bordeaux</t>
  </si>
  <si>
    <t>CHU BORDEAUX</t>
  </si>
  <si>
    <t>5 Etablissements Auvergne</t>
  </si>
  <si>
    <t>Territoire d'auvergne</t>
  </si>
  <si>
    <t>CHU CLERMONT FERRAND</t>
  </si>
  <si>
    <t>CENTRE HOSPITALIER DE MONTLUCON - NERIS-LES-BAINS</t>
  </si>
  <si>
    <t>CH de Vichy</t>
  </si>
  <si>
    <t>6 Etablissement Touraine Loiret</t>
  </si>
  <si>
    <t>Loiret</t>
  </si>
  <si>
    <t>Touraine Val de Loire</t>
  </si>
  <si>
    <t>CHRU TOURS</t>
  </si>
  <si>
    <t>7 Etablissements Normandie</t>
  </si>
  <si>
    <t>Centre normandie</t>
  </si>
  <si>
    <t>CH Aunay Bayeux</t>
  </si>
  <si>
    <t>CH DE LISIEUX</t>
  </si>
  <si>
    <t>CH DE PONT-L'ÉVÊQUE</t>
  </si>
  <si>
    <t>8 Etablissements des deux charentes et des deux Sèvres</t>
  </si>
  <si>
    <t>Deux Sèvres</t>
  </si>
  <si>
    <t>CH NIORT</t>
  </si>
  <si>
    <t>Charente maritime-Sud</t>
  </si>
  <si>
    <t>GROUPE HOSPITALIER SAINTES- SAINT-JEAN D'ANGELY</t>
  </si>
  <si>
    <t>EMS DE SAINT SAVINIEN</t>
  </si>
  <si>
    <t>CH DE BOSCAMNANT</t>
  </si>
  <si>
    <t>CH DE JONZAC</t>
  </si>
  <si>
    <t>EMS DE MATHA</t>
  </si>
  <si>
    <t>CH de Royan</t>
  </si>
  <si>
    <t>EPD LES 2 MONTS</t>
  </si>
  <si>
    <t>9 établissements Façade Atlantique</t>
  </si>
  <si>
    <t>Loire Atlantique</t>
  </si>
  <si>
    <t>CH GEORGES DAUMEZON - BOUGUENAIS</t>
  </si>
  <si>
    <t>CH NOZAY - POUANCÉ - CHATEAUBRIANT</t>
  </si>
  <si>
    <t>CHU NANTES</t>
  </si>
  <si>
    <t>bretagne occidentale</t>
  </si>
  <si>
    <t>Ch Landerneau</t>
  </si>
  <si>
    <t>10 établissements Dordogne</t>
  </si>
  <si>
    <t>DORDOGNE</t>
  </si>
  <si>
    <t>CH de Domme</t>
  </si>
  <si>
    <t>CH PÉRIGUEUX</t>
  </si>
  <si>
    <t>CH JEAN-LECLAIRE (SARLAT)</t>
  </si>
  <si>
    <t>CH SAMUEL-POZZI (BERGERAC)</t>
  </si>
  <si>
    <t>GHT de la Réunion</t>
  </si>
  <si>
    <t>11 établissements ile de La Réunion</t>
  </si>
  <si>
    <t>CHU de La REUNION</t>
  </si>
  <si>
    <t>12 HAUTE-GARONNE ET DU TARN OUEST</t>
  </si>
  <si>
    <t>HAUTE-GARONNE ET DU TARN OUEST</t>
  </si>
  <si>
    <t>CH DE MURET</t>
  </si>
  <si>
    <t>HÔPITAUX DE LUCHON</t>
  </si>
  <si>
    <t>CENTRE HOSPITALIER COMMINGES PYRENEES</t>
  </si>
  <si>
    <t>GHT SOMME LITTORAL SUD</t>
  </si>
  <si>
    <t>13 CHU d'Amiens Picardie</t>
  </si>
  <si>
    <t>CHU Amiens Picardie</t>
  </si>
  <si>
    <t>14 établissements de Clinique Mutualiste</t>
  </si>
  <si>
    <t>Clinique mutualiste</t>
  </si>
  <si>
    <t>CLINIQUE MUTUALISTE DE PESSAC ARNAUD DUBEN</t>
  </si>
  <si>
    <t>CLINIQUE MUTUALISTE du MEDOC</t>
  </si>
  <si>
    <t>Lot 15 Etbs façade pyrénnéene</t>
  </si>
  <si>
    <t>GHT Béarn et Soule</t>
  </si>
  <si>
    <t>Ch de PAU</t>
  </si>
  <si>
    <t>GHT Navarre Côte Basque</t>
  </si>
  <si>
    <t xml:space="preserve">     CHR ORLEANS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</si>
</sst>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1F497D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0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/>
    </xf>
    <xf numFmtId="44" fontId="0" fillId="0" borderId="0" xfId="1" applyFont="1" applyAlignment="1">
      <alignment vertical="center"/>
    </xf>
    <xf numFmtId="0" fontId="2" fillId="0" borderId="5" xfId="0" applyFont="1" applyBorder="1" applyAlignment="1">
      <alignment horizontal="left"/>
    </xf>
    <xf numFmtId="0" fontId="0" fillId="0" borderId="5" xfId="0" applyBorder="1"/>
    <xf numFmtId="0" fontId="0" fillId="0" borderId="6" xfId="0" applyBorder="1" applyAlignment="1">
      <alignment horizontal="center"/>
    </xf>
    <xf numFmtId="44" fontId="2" fillId="0" borderId="7" xfId="1" applyFont="1" applyBorder="1"/>
    <xf numFmtId="44" fontId="0" fillId="0" borderId="4" xfId="1" applyFont="1" applyBorder="1" applyAlignment="1">
      <alignment wrapText="1"/>
    </xf>
    <xf numFmtId="44" fontId="0" fillId="0" borderId="5" xfId="1" applyFont="1" applyBorder="1" applyAlignment="1">
      <alignment wrapText="1"/>
    </xf>
    <xf numFmtId="44" fontId="0" fillId="0" borderId="5" xfId="1" applyFont="1" applyBorder="1"/>
    <xf numFmtId="44" fontId="0" fillId="0" borderId="8" xfId="1" applyFont="1" applyBorder="1"/>
    <xf numFmtId="0" fontId="0" fillId="0" borderId="10" xfId="0" applyBorder="1"/>
    <xf numFmtId="0" fontId="0" fillId="0" borderId="10" xfId="0" applyBorder="1" applyAlignment="1">
      <alignment horizontal="left" indent="1"/>
    </xf>
    <xf numFmtId="0" fontId="0" fillId="0" borderId="11" xfId="0" applyBorder="1" applyAlignment="1">
      <alignment horizontal="center"/>
    </xf>
    <xf numFmtId="44" fontId="0" fillId="0" borderId="12" xfId="1" applyFont="1" applyBorder="1"/>
    <xf numFmtId="44" fontId="0" fillId="0" borderId="9" xfId="1" applyFont="1" applyBorder="1" applyAlignment="1">
      <alignment wrapText="1"/>
    </xf>
    <xf numFmtId="44" fontId="0" fillId="0" borderId="10" xfId="1" applyFont="1" applyBorder="1" applyAlignment="1">
      <alignment wrapText="1"/>
    </xf>
    <xf numFmtId="44" fontId="0" fillId="0" borderId="10" xfId="1" applyFont="1" applyBorder="1"/>
    <xf numFmtId="44" fontId="0" fillId="0" borderId="13" xfId="1" applyFont="1" applyBorder="1"/>
    <xf numFmtId="0" fontId="2" fillId="0" borderId="10" xfId="0" applyFont="1" applyBorder="1" applyAlignment="1">
      <alignment horizontal="left"/>
    </xf>
    <xf numFmtId="44" fontId="2" fillId="0" borderId="12" xfId="1" applyFont="1" applyBorder="1"/>
    <xf numFmtId="0" fontId="0" fillId="0" borderId="15" xfId="0" applyBorder="1"/>
    <xf numFmtId="0" fontId="0" fillId="0" borderId="15" xfId="0" applyBorder="1" applyAlignment="1">
      <alignment horizontal="left" indent="1"/>
    </xf>
    <xf numFmtId="0" fontId="0" fillId="0" borderId="16" xfId="0" applyBorder="1" applyAlignment="1">
      <alignment horizontal="center"/>
    </xf>
    <xf numFmtId="44" fontId="0" fillId="0" borderId="17" xfId="1" applyFont="1" applyBorder="1"/>
    <xf numFmtId="44" fontId="0" fillId="0" borderId="14" xfId="1" applyFont="1" applyBorder="1" applyAlignment="1">
      <alignment wrapText="1"/>
    </xf>
    <xf numFmtId="44" fontId="0" fillId="0" borderId="15" xfId="1" applyFont="1" applyBorder="1" applyAlignment="1">
      <alignment wrapText="1"/>
    </xf>
    <xf numFmtId="44" fontId="0" fillId="0" borderId="15" xfId="1" applyFont="1" applyBorder="1"/>
    <xf numFmtId="44" fontId="0" fillId="0" borderId="18" xfId="1" applyFont="1" applyBorder="1"/>
    <xf numFmtId="44" fontId="0" fillId="0" borderId="9" xfId="1" applyFont="1" applyBorder="1"/>
    <xf numFmtId="44" fontId="0" fillId="0" borderId="9" xfId="2" applyFont="1" applyBorder="1"/>
    <xf numFmtId="44" fontId="0" fillId="0" borderId="10" xfId="2" applyFont="1" applyBorder="1"/>
    <xf numFmtId="44" fontId="0" fillId="0" borderId="13" xfId="2" applyFont="1" applyBorder="1"/>
    <xf numFmtId="44" fontId="0" fillId="0" borderId="14" xfId="1" applyFont="1" applyBorder="1"/>
    <xf numFmtId="0" fontId="2" fillId="0" borderId="20" xfId="0" applyFont="1" applyBorder="1" applyAlignment="1">
      <alignment horizontal="left"/>
    </xf>
    <xf numFmtId="44" fontId="0" fillId="0" borderId="20" xfId="1" applyFont="1" applyBorder="1" applyAlignment="1">
      <alignment wrapText="1"/>
    </xf>
    <xf numFmtId="44" fontId="0" fillId="0" borderId="20" xfId="1" applyFont="1" applyBorder="1"/>
    <xf numFmtId="44" fontId="0" fillId="0" borderId="22" xfId="1" applyFont="1" applyBorder="1"/>
    <xf numFmtId="0" fontId="0" fillId="0" borderId="10" xfId="0" applyBorder="1" applyAlignment="1">
      <alignment horizontal="left" wrapText="1" indent="1"/>
    </xf>
    <xf numFmtId="44" fontId="0" fillId="0" borderId="10" xfId="3" applyFont="1" applyBorder="1"/>
    <xf numFmtId="0" fontId="0" fillId="0" borderId="6" xfId="0" applyBorder="1" applyAlignment="1">
      <alignment horizontal="left" indent="1"/>
    </xf>
    <xf numFmtId="44" fontId="0" fillId="0" borderId="24" xfId="1" applyFont="1" applyBorder="1"/>
    <xf numFmtId="44" fontId="0" fillId="0" borderId="19" xfId="1" applyFont="1" applyBorder="1" applyAlignment="1">
      <alignment wrapText="1"/>
    </xf>
    <xf numFmtId="44" fontId="0" fillId="0" borderId="6" xfId="1" applyFont="1" applyBorder="1" applyAlignment="1">
      <alignment wrapText="1"/>
    </xf>
    <xf numFmtId="44" fontId="0" fillId="0" borderId="6" xfId="1" applyFont="1" applyBorder="1"/>
    <xf numFmtId="44" fontId="0" fillId="0" borderId="25" xfId="1" applyFont="1" applyBorder="1"/>
    <xf numFmtId="0" fontId="0" fillId="0" borderId="16" xfId="0" applyBorder="1"/>
    <xf numFmtId="44" fontId="0" fillId="0" borderId="27" xfId="1" applyFont="1" applyBorder="1"/>
    <xf numFmtId="44" fontId="0" fillId="0" borderId="26" xfId="1" applyFont="1" applyBorder="1" applyAlignment="1">
      <alignment wrapText="1"/>
    </xf>
    <xf numFmtId="44" fontId="0" fillId="0" borderId="16" xfId="1" applyFont="1" applyBorder="1" applyAlignment="1">
      <alignment wrapText="1"/>
    </xf>
    <xf numFmtId="44" fontId="0" fillId="0" borderId="16" xfId="1" applyFont="1" applyBorder="1"/>
    <xf numFmtId="44" fontId="0" fillId="0" borderId="28" xfId="1" applyFont="1" applyBorder="1"/>
    <xf numFmtId="0" fontId="0" fillId="0" borderId="5" xfId="0" applyBorder="1" applyAlignment="1">
      <alignment horizontal="left" wrapText="1" indent="1"/>
    </xf>
    <xf numFmtId="44" fontId="2" fillId="0" borderId="6" xfId="1" applyFont="1" applyBorder="1" applyAlignment="1">
      <alignment horizontal="center" vertical="center"/>
    </xf>
    <xf numFmtId="44" fontId="0" fillId="0" borderId="29" xfId="1" applyFont="1" applyBorder="1" applyAlignment="1">
      <alignment wrapText="1"/>
    </xf>
    <xf numFmtId="44" fontId="0" fillId="0" borderId="30" xfId="1" applyFont="1" applyBorder="1" applyAlignment="1">
      <alignment wrapText="1"/>
    </xf>
    <xf numFmtId="44" fontId="2" fillId="0" borderId="22" xfId="1" applyFont="1" applyBorder="1"/>
    <xf numFmtId="44" fontId="0" fillId="0" borderId="31" xfId="1" applyFont="1" applyBorder="1" applyAlignment="1">
      <alignment wrapText="1"/>
    </xf>
    <xf numFmtId="44" fontId="2" fillId="0" borderId="13" xfId="1" applyFont="1" applyBorder="1"/>
    <xf numFmtId="44" fontId="1" fillId="0" borderId="13" xfId="1" applyFont="1" applyBorder="1"/>
    <xf numFmtId="44" fontId="1" fillId="0" borderId="32" xfId="1" applyFont="1" applyBorder="1"/>
    <xf numFmtId="44" fontId="0" fillId="0" borderId="33" xfId="1" applyFont="1" applyBorder="1" applyAlignment="1">
      <alignment wrapText="1"/>
    </xf>
    <xf numFmtId="0" fontId="0" fillId="0" borderId="35" xfId="0" applyBorder="1" applyAlignment="1">
      <alignment horizontal="center"/>
    </xf>
    <xf numFmtId="44" fontId="0" fillId="0" borderId="35" xfId="1" applyFont="1" applyBorder="1"/>
    <xf numFmtId="44" fontId="0" fillId="0" borderId="34" xfId="1" applyFont="1" applyBorder="1" applyAlignment="1">
      <alignment wrapText="1"/>
    </xf>
    <xf numFmtId="44" fontId="0" fillId="0" borderId="35" xfId="1" applyFont="1" applyBorder="1" applyAlignment="1">
      <alignment wrapText="1"/>
    </xf>
    <xf numFmtId="44" fontId="0" fillId="0" borderId="36" xfId="1" applyFont="1" applyBorder="1"/>
    <xf numFmtId="0" fontId="0" fillId="0" borderId="38" xfId="0" applyBorder="1"/>
    <xf numFmtId="44" fontId="0" fillId="0" borderId="38" xfId="1" applyFont="1" applyBorder="1" applyAlignment="1">
      <alignment wrapText="1"/>
    </xf>
    <xf numFmtId="44" fontId="0" fillId="0" borderId="37" xfId="1" applyFont="1" applyBorder="1" applyAlignment="1">
      <alignment wrapText="1"/>
    </xf>
    <xf numFmtId="44" fontId="0" fillId="0" borderId="38" xfId="1" applyFont="1" applyBorder="1"/>
    <xf numFmtId="44" fontId="0" fillId="0" borderId="39" xfId="1" applyFont="1" applyBorder="1"/>
    <xf numFmtId="44" fontId="0" fillId="0" borderId="40" xfId="1" applyFont="1" applyBorder="1"/>
    <xf numFmtId="44" fontId="0" fillId="0" borderId="41" xfId="1" applyFont="1" applyBorder="1"/>
    <xf numFmtId="44" fontId="2" fillId="0" borderId="35" xfId="1" applyFont="1" applyBorder="1" applyAlignment="1">
      <alignment horizontal="center" vertical="center"/>
    </xf>
    <xf numFmtId="44" fontId="2" fillId="0" borderId="38" xfId="1" applyFont="1" applyBorder="1" applyAlignment="1">
      <alignment vertical="center"/>
    </xf>
    <xf numFmtId="0" fontId="2" fillId="0" borderId="5" xfId="0" applyFont="1" applyBorder="1"/>
    <xf numFmtId="0" fontId="0" fillId="0" borderId="5" xfId="0" applyBorder="1" applyAlignment="1">
      <alignment horizontal="left" indent="1"/>
    </xf>
    <xf numFmtId="44" fontId="0" fillId="0" borderId="7" xfId="1" applyFont="1" applyBorder="1"/>
    <xf numFmtId="0" fontId="0" fillId="0" borderId="15" xfId="1" applyNumberFormat="1" applyFont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wrapText="1"/>
    </xf>
    <xf numFmtId="0" fontId="0" fillId="0" borderId="24" xfId="0" applyBorder="1" applyAlignment="1">
      <alignment horizontal="left" indent="1"/>
    </xf>
    <xf numFmtId="0" fontId="0" fillId="0" borderId="12" xfId="0" applyBorder="1"/>
    <xf numFmtId="0" fontId="0" fillId="0" borderId="27" xfId="0" applyBorder="1" applyAlignment="1">
      <alignment horizontal="left" indent="1"/>
    </xf>
    <xf numFmtId="3" fontId="0" fillId="0" borderId="10" xfId="0" applyNumberFormat="1" applyBorder="1" applyAlignment="1">
      <alignment horizontal="center"/>
    </xf>
    <xf numFmtId="3" fontId="4" fillId="0" borderId="10" xfId="0" applyNumberFormat="1" applyFont="1" applyBorder="1" applyAlignment="1">
      <alignment horizontal="center"/>
    </xf>
    <xf numFmtId="0" fontId="0" fillId="0" borderId="20" xfId="1" applyNumberFormat="1" applyFont="1" applyBorder="1" applyAlignment="1">
      <alignment horizontal="center" wrapText="1"/>
    </xf>
    <xf numFmtId="0" fontId="0" fillId="0" borderId="10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1" xfId="0" applyFont="1" applyBorder="1"/>
    <xf numFmtId="0" fontId="0" fillId="0" borderId="11" xfId="0" applyBorder="1" applyAlignment="1">
      <alignment horizontal="left" indent="1"/>
    </xf>
    <xf numFmtId="0" fontId="0" fillId="0" borderId="11" xfId="1" applyNumberFormat="1" applyFont="1" applyBorder="1" applyAlignment="1">
      <alignment horizontal="center" wrapText="1"/>
    </xf>
    <xf numFmtId="44" fontId="0" fillId="0" borderId="11" xfId="1" applyFont="1" applyBorder="1" applyAlignment="1">
      <alignment wrapText="1"/>
    </xf>
    <xf numFmtId="0" fontId="2" fillId="0" borderId="10" xfId="0" applyFont="1" applyBorder="1"/>
    <xf numFmtId="0" fontId="0" fillId="3" borderId="19" xfId="0" applyFill="1" applyBorder="1" applyAlignment="1">
      <alignment horizontal="center" vertical="center" wrapText="1"/>
    </xf>
    <xf numFmtId="44" fontId="0" fillId="3" borderId="6" xfId="1" applyFont="1" applyFill="1" applyBorder="1" applyAlignment="1">
      <alignment horizontal="center" vertical="center" wrapText="1"/>
    </xf>
    <xf numFmtId="44" fontId="0" fillId="3" borderId="24" xfId="1" applyFont="1" applyFill="1" applyBorder="1" applyAlignment="1">
      <alignment horizontal="center" vertical="center" wrapText="1"/>
    </xf>
    <xf numFmtId="44" fontId="0" fillId="3" borderId="19" xfId="1" applyFont="1" applyFill="1" applyBorder="1" applyAlignment="1">
      <alignment horizontal="center" vertical="center" wrapText="1"/>
    </xf>
    <xf numFmtId="44" fontId="0" fillId="3" borderId="25" xfId="1" applyFont="1" applyFill="1" applyBorder="1" applyAlignment="1">
      <alignment horizontal="center" vertical="center" wrapText="1"/>
    </xf>
    <xf numFmtId="44" fontId="0" fillId="0" borderId="14" xfId="2" applyFont="1" applyBorder="1"/>
    <xf numFmtId="44" fontId="0" fillId="0" borderId="15" xfId="2" applyFont="1" applyBorder="1"/>
    <xf numFmtId="0" fontId="3" fillId="0" borderId="38" xfId="0" applyFont="1" applyBorder="1" applyAlignment="1">
      <alignment horizontal="center"/>
    </xf>
    <xf numFmtId="0" fontId="0" fillId="0" borderId="5" xfId="0" applyBorder="1" applyAlignment="1">
      <alignment horizontal="center" wrapText="1"/>
    </xf>
    <xf numFmtId="44" fontId="0" fillId="0" borderId="42" xfId="1" applyFont="1" applyBorder="1" applyAlignment="1">
      <alignment wrapText="1"/>
    </xf>
    <xf numFmtId="0" fontId="0" fillId="0" borderId="15" xfId="0" applyBorder="1" applyAlignment="1">
      <alignment horizontal="left" wrapText="1" indent="1"/>
    </xf>
    <xf numFmtId="0" fontId="0" fillId="0" borderId="15" xfId="0" applyBorder="1" applyAlignment="1">
      <alignment horizontal="center" wrapText="1"/>
    </xf>
    <xf numFmtId="0" fontId="0" fillId="0" borderId="35" xfId="0" applyBorder="1"/>
    <xf numFmtId="44" fontId="5" fillId="0" borderId="0" xfId="1" applyFont="1" applyFill="1" applyBorder="1" applyAlignment="1" applyProtection="1">
      <alignment horizontal="center" vertical="center"/>
    </xf>
    <xf numFmtId="0" fontId="0" fillId="3" borderId="19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44" fontId="2" fillId="0" borderId="6" xfId="1" applyFont="1" applyBorder="1" applyAlignment="1">
      <alignment horizontal="center" vertical="center"/>
    </xf>
    <xf numFmtId="44" fontId="2" fillId="0" borderId="11" xfId="1" applyFont="1" applyBorder="1" applyAlignment="1">
      <alignment horizontal="center" vertical="center"/>
    </xf>
    <xf numFmtId="44" fontId="2" fillId="0" borderId="16" xfId="1" applyFont="1" applyBorder="1" applyAlignment="1">
      <alignment horizontal="center" vertical="center"/>
    </xf>
    <xf numFmtId="44" fontId="2" fillId="0" borderId="6" xfId="1" applyFont="1" applyBorder="1" applyAlignment="1">
      <alignment vertical="center" wrapText="1"/>
    </xf>
    <xf numFmtId="44" fontId="2" fillId="0" borderId="11" xfId="1" applyFont="1" applyBorder="1" applyAlignment="1">
      <alignment vertical="center" wrapText="1"/>
    </xf>
    <xf numFmtId="44" fontId="2" fillId="0" borderId="16" xfId="1" applyFont="1" applyBorder="1" applyAlignment="1">
      <alignment vertical="center" wrapText="1"/>
    </xf>
    <xf numFmtId="0" fontId="0" fillId="3" borderId="34" xfId="0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44" fontId="2" fillId="0" borderId="35" xfId="1" applyFont="1" applyBorder="1" applyAlignment="1">
      <alignment horizontal="center" vertical="center"/>
    </xf>
    <xf numFmtId="44" fontId="2" fillId="0" borderId="38" xfId="1" applyFont="1" applyBorder="1" applyAlignment="1">
      <alignment horizontal="center" vertical="center"/>
    </xf>
    <xf numFmtId="44" fontId="2" fillId="0" borderId="42" xfId="1" applyFont="1" applyBorder="1" applyAlignment="1">
      <alignment horizontal="center" vertical="center"/>
    </xf>
    <xf numFmtId="44" fontId="2" fillId="0" borderId="43" xfId="1" applyFont="1" applyBorder="1" applyAlignment="1">
      <alignment horizontal="center" vertical="center"/>
    </xf>
    <xf numFmtId="44" fontId="2" fillId="0" borderId="44" xfId="1" applyFont="1" applyBorder="1" applyAlignment="1">
      <alignment horizontal="center" vertical="center"/>
    </xf>
    <xf numFmtId="44" fontId="2" fillId="0" borderId="6" xfId="1" applyFont="1" applyFill="1" applyBorder="1" applyAlignment="1">
      <alignment horizontal="center" vertical="center"/>
    </xf>
    <xf numFmtId="44" fontId="2" fillId="0" borderId="11" xfId="1" applyFont="1" applyFill="1" applyBorder="1" applyAlignment="1">
      <alignment horizontal="center" vertical="center"/>
    </xf>
    <xf numFmtId="44" fontId="2" fillId="0" borderId="16" xfId="1" applyFont="1" applyFill="1" applyBorder="1" applyAlignment="1">
      <alignment horizontal="center" vertical="center"/>
    </xf>
    <xf numFmtId="44" fontId="2" fillId="0" borderId="10" xfId="1" applyFont="1" applyBorder="1" applyAlignment="1">
      <alignment horizontal="center" vertical="center"/>
    </xf>
    <xf numFmtId="44" fontId="2" fillId="0" borderId="15" xfId="1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wrapText="1"/>
    </xf>
    <xf numFmtId="44" fontId="0" fillId="2" borderId="2" xfId="1" applyFont="1" applyFill="1" applyBorder="1" applyAlignment="1">
      <alignment horizontal="center" wrapText="1"/>
    </xf>
    <xf numFmtId="44" fontId="0" fillId="2" borderId="3" xfId="1" applyFont="1" applyFill="1" applyBorder="1" applyAlignment="1">
      <alignment horizontal="center" wrapText="1"/>
    </xf>
  </cellXfs>
  <cellStyles count="4">
    <cellStyle name="Monétaire" xfId="1" builtinId="4"/>
    <cellStyle name="Monétaire 2" xfId="2" xr:uid="{74894F58-ADB3-4395-A23A-C5410B6290DF}"/>
    <cellStyle name="Monétaire 3" xfId="3" xr:uid="{DCECFB3E-415A-45A3-A3CE-D4AD2CE1E83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topLeftCell="A35" zoomScaleNormal="100" workbookViewId="0">
      <selection activeCell="L7" sqref="L7"/>
    </sheetView>
  </sheetViews>
  <sheetFormatPr baseColWidth="10" defaultColWidth="8.7109375" defaultRowHeight="15" x14ac:dyDescent="0.25"/>
  <cols>
    <col min="1" max="1" width="15.5703125" customWidth="1"/>
    <col min="2" max="2" width="31.42578125" customWidth="1"/>
    <col min="3" max="3" width="41.28515625" bestFit="1" customWidth="1"/>
    <col min="4" max="4" width="16.85546875" customWidth="1"/>
    <col min="5" max="5" width="17" bestFit="1" customWidth="1"/>
    <col min="6" max="6" width="14.28515625" bestFit="1" customWidth="1"/>
    <col min="7" max="10" width="12.85546875" bestFit="1" customWidth="1"/>
  </cols>
  <sheetData>
    <row r="1" spans="1:10" ht="15.75" thickBot="1" x14ac:dyDescent="0.3">
      <c r="A1" s="1"/>
      <c r="D1" s="2"/>
      <c r="E1" s="3"/>
      <c r="F1" s="3"/>
      <c r="G1" s="137" t="s">
        <v>0</v>
      </c>
      <c r="H1" s="138"/>
      <c r="I1" s="139" t="s">
        <v>1</v>
      </c>
      <c r="J1" s="138"/>
    </row>
    <row r="2" spans="1:10" ht="60.75" thickBot="1" x14ac:dyDescent="0.3">
      <c r="A2" s="98" t="s">
        <v>2</v>
      </c>
      <c r="B2" s="81" t="s">
        <v>3</v>
      </c>
      <c r="C2" s="81" t="s">
        <v>4</v>
      </c>
      <c r="D2" s="81" t="s">
        <v>5</v>
      </c>
      <c r="E2" s="99" t="s">
        <v>6</v>
      </c>
      <c r="F2" s="100" t="s">
        <v>7</v>
      </c>
      <c r="G2" s="101" t="s">
        <v>8</v>
      </c>
      <c r="H2" s="99" t="s">
        <v>9</v>
      </c>
      <c r="I2" s="99" t="s">
        <v>10</v>
      </c>
      <c r="J2" s="102" t="s">
        <v>11</v>
      </c>
    </row>
    <row r="3" spans="1:10" x14ac:dyDescent="0.25">
      <c r="A3" s="133" t="s">
        <v>12</v>
      </c>
      <c r="B3" s="4" t="s">
        <v>13</v>
      </c>
      <c r="C3" s="5"/>
      <c r="D3" s="91"/>
      <c r="E3" s="115">
        <f>SUM(F3:F6)</f>
        <v>2049000</v>
      </c>
      <c r="F3" s="7"/>
      <c r="G3" s="8"/>
      <c r="H3" s="9"/>
      <c r="I3" s="10"/>
      <c r="J3" s="11"/>
    </row>
    <row r="4" spans="1:10" x14ac:dyDescent="0.25">
      <c r="A4" s="136"/>
      <c r="B4" s="12"/>
      <c r="C4" s="13" t="s">
        <v>14</v>
      </c>
      <c r="D4" s="82">
        <v>244357</v>
      </c>
      <c r="E4" s="116"/>
      <c r="F4" s="15">
        <v>2000000</v>
      </c>
      <c r="G4" s="16">
        <f ca="1">$G4/4</f>
        <v>500000</v>
      </c>
      <c r="H4" s="17">
        <f t="shared" ref="H4:J4" ca="1" si="0">$G$4/4</f>
        <v>500000</v>
      </c>
      <c r="I4" s="18">
        <f t="shared" ca="1" si="0"/>
        <v>500000</v>
      </c>
      <c r="J4" s="19">
        <f t="shared" ca="1" si="0"/>
        <v>500000</v>
      </c>
    </row>
    <row r="5" spans="1:10" x14ac:dyDescent="0.25">
      <c r="A5" s="136"/>
      <c r="B5" s="20" t="s">
        <v>15</v>
      </c>
      <c r="C5" s="12"/>
      <c r="D5" s="82"/>
      <c r="E5" s="116"/>
      <c r="F5" s="21"/>
      <c r="G5" s="16"/>
      <c r="H5" s="17"/>
      <c r="I5" s="18"/>
      <c r="J5" s="19"/>
    </row>
    <row r="6" spans="1:10" ht="15.75" thickBot="1" x14ac:dyDescent="0.3">
      <c r="A6" s="134"/>
      <c r="B6" s="22"/>
      <c r="C6" s="23" t="s">
        <v>16</v>
      </c>
      <c r="D6" s="92">
        <v>6000</v>
      </c>
      <c r="E6" s="117"/>
      <c r="F6" s="25">
        <v>49000</v>
      </c>
      <c r="G6" s="26">
        <f ca="1">$G6</f>
        <v>49000</v>
      </c>
      <c r="H6" s="27"/>
      <c r="I6" s="28"/>
      <c r="J6" s="29"/>
    </row>
    <row r="7" spans="1:10" x14ac:dyDescent="0.25">
      <c r="A7" s="133" t="s">
        <v>17</v>
      </c>
      <c r="B7" s="4" t="s">
        <v>18</v>
      </c>
      <c r="C7" s="5"/>
      <c r="D7" s="91"/>
      <c r="E7" s="115">
        <f>SUM(F8:F11)</f>
        <v>1143393</v>
      </c>
      <c r="F7" s="7"/>
      <c r="G7" s="8"/>
      <c r="H7" s="9"/>
      <c r="I7" s="10"/>
      <c r="J7" s="11"/>
    </row>
    <row r="8" spans="1:10" x14ac:dyDescent="0.25">
      <c r="A8" s="136"/>
      <c r="B8" s="12"/>
      <c r="C8" s="13" t="s">
        <v>19</v>
      </c>
      <c r="D8" s="82">
        <v>92000</v>
      </c>
      <c r="E8" s="116"/>
      <c r="F8" s="15">
        <v>350000</v>
      </c>
      <c r="G8" s="30">
        <v>350000</v>
      </c>
      <c r="H8" s="17"/>
      <c r="I8" s="17"/>
      <c r="J8" s="19"/>
    </row>
    <row r="9" spans="1:10" x14ac:dyDescent="0.25">
      <c r="A9" s="136"/>
      <c r="B9" s="12"/>
      <c r="C9" s="13" t="s">
        <v>20</v>
      </c>
      <c r="D9" s="82">
        <v>50683</v>
      </c>
      <c r="E9" s="116"/>
      <c r="F9" s="15">
        <v>360000</v>
      </c>
      <c r="G9" s="16">
        <f ca="1">$G9/4</f>
        <v>90000</v>
      </c>
      <c r="H9" s="17">
        <f t="shared" ref="H9:J9" ca="1" si="1">$G9/4</f>
        <v>90000</v>
      </c>
      <c r="I9" s="17">
        <f t="shared" ca="1" si="1"/>
        <v>90000</v>
      </c>
      <c r="J9" s="19">
        <f t="shared" ca="1" si="1"/>
        <v>90000</v>
      </c>
    </row>
    <row r="10" spans="1:10" x14ac:dyDescent="0.25">
      <c r="A10" s="136"/>
      <c r="B10" s="12"/>
      <c r="C10" s="13" t="s">
        <v>21</v>
      </c>
      <c r="D10" s="82">
        <v>15750</v>
      </c>
      <c r="E10" s="116"/>
      <c r="F10" s="15">
        <v>83393</v>
      </c>
      <c r="G10" s="31">
        <f ca="1">$G10</f>
        <v>83393</v>
      </c>
      <c r="H10" s="32"/>
      <c r="I10" s="32"/>
      <c r="J10" s="33"/>
    </row>
    <row r="11" spans="1:10" ht="15.75" thickBot="1" x14ac:dyDescent="0.3">
      <c r="A11" s="134"/>
      <c r="B11" s="22"/>
      <c r="C11" s="23" t="s">
        <v>22</v>
      </c>
      <c r="D11" s="92">
        <v>56502</v>
      </c>
      <c r="E11" s="117"/>
      <c r="F11" s="25">
        <v>350000</v>
      </c>
      <c r="G11" s="34">
        <v>350000</v>
      </c>
      <c r="H11" s="27"/>
      <c r="I11" s="28"/>
      <c r="J11" s="29"/>
    </row>
    <row r="12" spans="1:10" x14ac:dyDescent="0.25">
      <c r="A12" s="112" t="s">
        <v>23</v>
      </c>
      <c r="B12" s="4" t="s">
        <v>24</v>
      </c>
      <c r="C12" s="5"/>
      <c r="D12" s="91"/>
      <c r="E12" s="115">
        <f>SUM(F13:F14)</f>
        <v>217000</v>
      </c>
      <c r="F12" s="7"/>
      <c r="G12" s="8"/>
      <c r="H12" s="9"/>
      <c r="I12" s="10"/>
      <c r="J12" s="11"/>
    </row>
    <row r="13" spans="1:10" x14ac:dyDescent="0.25">
      <c r="A13" s="113"/>
      <c r="B13" s="12"/>
      <c r="C13" s="13" t="s">
        <v>25</v>
      </c>
      <c r="D13" s="82">
        <v>11376</v>
      </c>
      <c r="E13" s="116"/>
      <c r="F13" s="15">
        <v>46000</v>
      </c>
      <c r="G13" s="16">
        <f>F13</f>
        <v>46000</v>
      </c>
      <c r="H13" s="17"/>
      <c r="I13" s="18"/>
      <c r="J13" s="19"/>
    </row>
    <row r="14" spans="1:10" ht="15.75" thickBot="1" x14ac:dyDescent="0.3">
      <c r="A14" s="114"/>
      <c r="B14" s="22"/>
      <c r="C14" s="23" t="s">
        <v>27</v>
      </c>
      <c r="D14" s="92">
        <v>45467</v>
      </c>
      <c r="E14" s="117"/>
      <c r="F14" s="25">
        <v>171000</v>
      </c>
      <c r="G14" s="103">
        <v>162922.89756317053</v>
      </c>
      <c r="H14" s="104">
        <v>8118.7372538852533</v>
      </c>
      <c r="I14" s="28"/>
      <c r="J14" s="29"/>
    </row>
    <row r="15" spans="1:10" x14ac:dyDescent="0.25">
      <c r="A15" s="133" t="s">
        <v>28</v>
      </c>
      <c r="B15" s="4" t="s">
        <v>24</v>
      </c>
      <c r="C15" s="5"/>
      <c r="D15" s="6"/>
      <c r="E15" s="115">
        <v>358000</v>
      </c>
      <c r="F15" s="7"/>
      <c r="G15" s="8"/>
      <c r="H15" s="9"/>
      <c r="I15" s="10"/>
      <c r="J15" s="11"/>
    </row>
    <row r="16" spans="1:10" ht="15.75" thickBot="1" x14ac:dyDescent="0.3">
      <c r="A16" s="134"/>
      <c r="B16" s="22"/>
      <c r="C16" s="23" t="s">
        <v>29</v>
      </c>
      <c r="D16" s="24">
        <v>544801</v>
      </c>
      <c r="E16" s="117"/>
      <c r="F16" s="25">
        <v>358000</v>
      </c>
      <c r="G16" s="103">
        <v>119333</v>
      </c>
      <c r="H16" s="104">
        <v>119333</v>
      </c>
      <c r="I16" s="104">
        <v>119333</v>
      </c>
      <c r="J16" s="29"/>
    </row>
    <row r="17" spans="1:10" x14ac:dyDescent="0.25">
      <c r="A17" s="133" t="s">
        <v>30</v>
      </c>
      <c r="B17" s="4" t="s">
        <v>31</v>
      </c>
      <c r="C17" s="5"/>
      <c r="D17" s="91"/>
      <c r="E17" s="115">
        <f>SUM(F17:F20)</f>
        <v>699215</v>
      </c>
      <c r="F17" s="7"/>
      <c r="G17" s="8"/>
      <c r="H17" s="9"/>
      <c r="I17" s="10"/>
      <c r="J17" s="11"/>
    </row>
    <row r="18" spans="1:10" x14ac:dyDescent="0.25">
      <c r="A18" s="135"/>
      <c r="B18" s="35"/>
      <c r="C18" s="39" t="s">
        <v>32</v>
      </c>
      <c r="D18" s="83">
        <v>266049</v>
      </c>
      <c r="E18" s="116"/>
      <c r="F18" s="111">
        <v>140000</v>
      </c>
      <c r="G18" s="16">
        <v>100000</v>
      </c>
      <c r="H18" s="17">
        <v>40000</v>
      </c>
      <c r="I18" s="37"/>
      <c r="J18" s="38"/>
    </row>
    <row r="19" spans="1:10" ht="30" x14ac:dyDescent="0.25">
      <c r="A19" s="136"/>
      <c r="B19" s="12"/>
      <c r="C19" s="39" t="s">
        <v>33</v>
      </c>
      <c r="D19" s="83">
        <v>80896</v>
      </c>
      <c r="E19" s="116"/>
      <c r="F19" s="15">
        <v>159020</v>
      </c>
      <c r="G19" s="40">
        <v>73170</v>
      </c>
      <c r="H19" s="40">
        <v>63030</v>
      </c>
      <c r="I19" s="40">
        <v>22820</v>
      </c>
      <c r="J19" s="19"/>
    </row>
    <row r="20" spans="1:10" ht="15.75" thickBot="1" x14ac:dyDescent="0.3">
      <c r="A20" s="134"/>
      <c r="B20" s="22"/>
      <c r="C20" s="23" t="s">
        <v>34</v>
      </c>
      <c r="D20" s="105">
        <v>69244</v>
      </c>
      <c r="E20" s="117"/>
      <c r="F20" s="25">
        <v>400195</v>
      </c>
      <c r="G20" s="26">
        <v>200000</v>
      </c>
      <c r="H20" s="27">
        <f>F20-G20</f>
        <v>200195</v>
      </c>
      <c r="I20" s="28"/>
      <c r="J20" s="29"/>
    </row>
    <row r="21" spans="1:10" x14ac:dyDescent="0.25">
      <c r="A21" s="112" t="s">
        <v>35</v>
      </c>
      <c r="B21" s="4" t="s">
        <v>36</v>
      </c>
      <c r="C21" s="84"/>
      <c r="D21" s="91"/>
      <c r="E21" s="128">
        <f>+SUM(F21:F24)</f>
        <v>447991.4</v>
      </c>
      <c r="F21" s="42"/>
      <c r="G21" s="43"/>
      <c r="H21" s="44"/>
      <c r="I21" s="45"/>
      <c r="J21" s="46"/>
    </row>
    <row r="22" spans="1:10" x14ac:dyDescent="0.25">
      <c r="A22" s="113"/>
      <c r="B22" s="12"/>
      <c r="C22" s="90" t="s">
        <v>87</v>
      </c>
      <c r="D22" s="87">
        <v>220653</v>
      </c>
      <c r="E22" s="129"/>
      <c r="F22" s="15">
        <v>47991.4</v>
      </c>
      <c r="G22" s="30">
        <v>47991.4</v>
      </c>
      <c r="H22" s="17"/>
      <c r="I22" s="18"/>
      <c r="J22" s="19"/>
    </row>
    <row r="23" spans="1:10" x14ac:dyDescent="0.25">
      <c r="A23" s="113"/>
      <c r="B23" s="20" t="s">
        <v>37</v>
      </c>
      <c r="C23" s="85"/>
      <c r="D23" s="82"/>
      <c r="E23" s="129"/>
      <c r="F23" s="21"/>
      <c r="G23" s="16"/>
      <c r="H23" s="17"/>
      <c r="I23" s="18"/>
      <c r="J23" s="19"/>
    </row>
    <row r="24" spans="1:10" ht="15.75" thickBot="1" x14ac:dyDescent="0.3">
      <c r="A24" s="114"/>
      <c r="B24" s="47"/>
      <c r="C24" s="86" t="s">
        <v>38</v>
      </c>
      <c r="D24" s="92">
        <v>225967</v>
      </c>
      <c r="E24" s="130"/>
      <c r="F24" s="48">
        <v>400000</v>
      </c>
      <c r="G24" s="49">
        <f ca="1">$G24/4</f>
        <v>100000</v>
      </c>
      <c r="H24" s="50">
        <f t="shared" ref="H24:J24" ca="1" si="2">$G24/4</f>
        <v>100000</v>
      </c>
      <c r="I24" s="51">
        <f t="shared" ca="1" si="2"/>
        <v>100000</v>
      </c>
      <c r="J24" s="52">
        <f t="shared" ca="1" si="2"/>
        <v>100000</v>
      </c>
    </row>
    <row r="25" spans="1:10" x14ac:dyDescent="0.25">
      <c r="A25" s="112" t="s">
        <v>39</v>
      </c>
      <c r="B25" s="4" t="s">
        <v>40</v>
      </c>
      <c r="C25" s="5"/>
      <c r="D25" s="91"/>
      <c r="E25" s="115">
        <f>SUM(F25:F28)</f>
        <v>356401</v>
      </c>
      <c r="F25" s="7"/>
      <c r="G25" s="8"/>
      <c r="H25" s="9"/>
      <c r="I25" s="10"/>
      <c r="J25" s="11"/>
    </row>
    <row r="26" spans="1:10" x14ac:dyDescent="0.25">
      <c r="A26" s="113"/>
      <c r="B26" s="12"/>
      <c r="C26" s="13" t="s">
        <v>41</v>
      </c>
      <c r="D26" s="82">
        <v>38100</v>
      </c>
      <c r="E26" s="116"/>
      <c r="F26" s="15">
        <v>200000</v>
      </c>
      <c r="G26" s="16">
        <f>F26/2</f>
        <v>100000</v>
      </c>
      <c r="H26" s="17">
        <f>F26/2</f>
        <v>100000</v>
      </c>
      <c r="I26" s="18"/>
      <c r="J26" s="19"/>
    </row>
    <row r="27" spans="1:10" x14ac:dyDescent="0.25">
      <c r="A27" s="113"/>
      <c r="B27" s="12"/>
      <c r="C27" s="13" t="s">
        <v>42</v>
      </c>
      <c r="D27" s="88">
        <v>69537</v>
      </c>
      <c r="E27" s="116"/>
      <c r="F27" s="15">
        <v>153472</v>
      </c>
      <c r="G27" s="16">
        <v>153472</v>
      </c>
      <c r="H27" s="17"/>
      <c r="I27" s="18"/>
      <c r="J27" s="19"/>
    </row>
    <row r="28" spans="1:10" ht="15.75" thickBot="1" x14ac:dyDescent="0.3">
      <c r="A28" s="114"/>
      <c r="B28" s="22"/>
      <c r="C28" s="23" t="s">
        <v>43</v>
      </c>
      <c r="D28" s="92">
        <v>3074</v>
      </c>
      <c r="E28" s="117"/>
      <c r="F28" s="25">
        <v>2929</v>
      </c>
      <c r="G28" s="26">
        <f>F28</f>
        <v>2929</v>
      </c>
      <c r="H28" s="27"/>
      <c r="I28" s="28"/>
      <c r="J28" s="29"/>
    </row>
    <row r="29" spans="1:10" x14ac:dyDescent="0.25">
      <c r="A29" s="112" t="s">
        <v>44</v>
      </c>
      <c r="B29" s="4" t="s">
        <v>45</v>
      </c>
      <c r="C29" s="53"/>
      <c r="D29" s="106"/>
      <c r="E29" s="54"/>
      <c r="F29" s="46"/>
      <c r="G29" s="107"/>
      <c r="H29" s="44"/>
      <c r="I29" s="44"/>
      <c r="J29" s="11"/>
    </row>
    <row r="30" spans="1:10" x14ac:dyDescent="0.25">
      <c r="A30" s="113"/>
      <c r="B30" s="12"/>
      <c r="C30" s="13" t="s">
        <v>46</v>
      </c>
      <c r="D30" s="82">
        <v>1942</v>
      </c>
      <c r="E30" s="131">
        <f>SUM(F30:F39)</f>
        <v>543249</v>
      </c>
      <c r="F30" s="19">
        <v>35000</v>
      </c>
      <c r="G30" s="56">
        <v>35000</v>
      </c>
      <c r="H30" s="17"/>
      <c r="I30" s="17"/>
      <c r="J30" s="19"/>
    </row>
    <row r="31" spans="1:10" x14ac:dyDescent="0.25">
      <c r="A31" s="113"/>
      <c r="B31" s="20" t="s">
        <v>47</v>
      </c>
      <c r="C31" s="12"/>
      <c r="D31" s="82"/>
      <c r="E31" s="131"/>
      <c r="F31" s="57"/>
      <c r="G31" s="58"/>
      <c r="H31" s="36"/>
      <c r="I31" s="37"/>
      <c r="J31" s="19"/>
    </row>
    <row r="32" spans="1:10" ht="30" x14ac:dyDescent="0.25">
      <c r="A32" s="113"/>
      <c r="B32" s="12"/>
      <c r="C32" s="39" t="s">
        <v>48</v>
      </c>
      <c r="D32" s="83">
        <v>116187</v>
      </c>
      <c r="E32" s="131"/>
      <c r="F32" s="19">
        <v>260000</v>
      </c>
      <c r="G32" s="56">
        <f ca="1">$G32/3</f>
        <v>86666.666666666672</v>
      </c>
      <c r="H32" s="56">
        <f ca="1">$G32/3</f>
        <v>86666.666666666672</v>
      </c>
      <c r="I32" s="56">
        <f ca="1">$G32/3</f>
        <v>86666.666666666672</v>
      </c>
      <c r="J32" s="19"/>
    </row>
    <row r="33" spans="1:10" x14ac:dyDescent="0.25">
      <c r="A33" s="113"/>
      <c r="B33" s="12"/>
      <c r="C33" s="12"/>
      <c r="D33" s="82"/>
      <c r="E33" s="131"/>
      <c r="F33" s="59"/>
      <c r="G33" s="56"/>
      <c r="H33" s="17"/>
      <c r="I33" s="18"/>
      <c r="J33" s="19"/>
    </row>
    <row r="34" spans="1:10" x14ac:dyDescent="0.25">
      <c r="A34" s="113"/>
      <c r="B34" s="20"/>
      <c r="C34" s="13" t="s">
        <v>49</v>
      </c>
      <c r="D34" s="82">
        <v>6022</v>
      </c>
      <c r="E34" s="131"/>
      <c r="F34" s="60">
        <v>11100</v>
      </c>
      <c r="G34" s="61">
        <v>11100</v>
      </c>
      <c r="H34" s="17"/>
      <c r="I34" s="18"/>
      <c r="J34" s="19"/>
    </row>
    <row r="35" spans="1:10" x14ac:dyDescent="0.25">
      <c r="A35" s="113"/>
      <c r="B35" s="20"/>
      <c r="C35" s="13" t="s">
        <v>50</v>
      </c>
      <c r="D35" s="82">
        <v>25268</v>
      </c>
      <c r="E35" s="131"/>
      <c r="F35" s="60">
        <v>36800</v>
      </c>
      <c r="G35" s="61">
        <v>36800</v>
      </c>
      <c r="H35" s="17"/>
      <c r="I35" s="18"/>
      <c r="J35" s="19"/>
    </row>
    <row r="36" spans="1:10" x14ac:dyDescent="0.25">
      <c r="A36" s="113"/>
      <c r="B36" s="20"/>
      <c r="C36" s="13" t="s">
        <v>51</v>
      </c>
      <c r="D36" s="82">
        <v>56119</v>
      </c>
      <c r="E36" s="131"/>
      <c r="F36" s="60">
        <v>91195</v>
      </c>
      <c r="G36" s="61">
        <v>91195</v>
      </c>
      <c r="H36" s="17"/>
      <c r="I36" s="18"/>
      <c r="J36" s="19"/>
    </row>
    <row r="37" spans="1:10" x14ac:dyDescent="0.25">
      <c r="A37" s="113"/>
      <c r="B37" s="20"/>
      <c r="C37" s="13" t="s">
        <v>52</v>
      </c>
      <c r="D37" s="82">
        <v>7884</v>
      </c>
      <c r="E37" s="131"/>
      <c r="F37" s="60">
        <v>8200</v>
      </c>
      <c r="G37" s="61">
        <v>8200</v>
      </c>
      <c r="H37" s="17"/>
      <c r="I37" s="18"/>
      <c r="J37" s="19"/>
    </row>
    <row r="38" spans="1:10" x14ac:dyDescent="0.25">
      <c r="A38" s="113"/>
      <c r="B38" s="12"/>
      <c r="C38" s="13" t="s">
        <v>53</v>
      </c>
      <c r="D38" s="82">
        <v>25915</v>
      </c>
      <c r="E38" s="131"/>
      <c r="F38" s="19">
        <v>32050</v>
      </c>
      <c r="G38" s="55">
        <f>F38</f>
        <v>32050</v>
      </c>
      <c r="H38" s="17"/>
      <c r="I38" s="18"/>
      <c r="J38" s="19"/>
    </row>
    <row r="39" spans="1:10" ht="15.75" thickBot="1" x14ac:dyDescent="0.3">
      <c r="A39" s="114"/>
      <c r="B39" s="22"/>
      <c r="C39" s="23" t="s">
        <v>54</v>
      </c>
      <c r="D39" s="92">
        <v>24376</v>
      </c>
      <c r="E39" s="132"/>
      <c r="F39" s="29">
        <v>68904</v>
      </c>
      <c r="G39" s="62">
        <f>F39</f>
        <v>68904</v>
      </c>
      <c r="H39" s="27"/>
      <c r="I39" s="28"/>
      <c r="J39" s="29"/>
    </row>
    <row r="40" spans="1:10" x14ac:dyDescent="0.25">
      <c r="A40" s="112" t="s">
        <v>55</v>
      </c>
      <c r="B40" s="4" t="s">
        <v>56</v>
      </c>
      <c r="C40" s="5"/>
      <c r="D40" s="91"/>
      <c r="E40" s="115">
        <f>SUM(F40:F45)</f>
        <v>900000</v>
      </c>
      <c r="F40" s="7"/>
      <c r="G40" s="8"/>
      <c r="H40" s="9"/>
      <c r="I40" s="10"/>
      <c r="J40" s="11"/>
    </row>
    <row r="41" spans="1:10" ht="20.45" customHeight="1" x14ac:dyDescent="0.25">
      <c r="A41" s="113"/>
      <c r="B41" s="12"/>
      <c r="C41" s="39" t="s">
        <v>57</v>
      </c>
      <c r="D41" s="83">
        <v>11295</v>
      </c>
      <c r="E41" s="116"/>
      <c r="F41" s="15">
        <v>70000</v>
      </c>
      <c r="G41" s="16">
        <f>F41</f>
        <v>70000</v>
      </c>
      <c r="H41" s="17"/>
      <c r="I41" s="18"/>
      <c r="J41" s="19"/>
    </row>
    <row r="42" spans="1:10" ht="22.5" customHeight="1" x14ac:dyDescent="0.25">
      <c r="A42" s="113"/>
      <c r="B42" s="12"/>
      <c r="C42" s="39" t="s">
        <v>58</v>
      </c>
      <c r="D42" s="83">
        <v>52712</v>
      </c>
      <c r="E42" s="116"/>
      <c r="F42" s="15">
        <v>200000</v>
      </c>
      <c r="G42" s="16">
        <f>F42</f>
        <v>200000</v>
      </c>
      <c r="H42" s="17"/>
      <c r="I42" s="18"/>
      <c r="J42" s="19"/>
    </row>
    <row r="43" spans="1:10" x14ac:dyDescent="0.25">
      <c r="A43" s="113"/>
      <c r="B43" s="12"/>
      <c r="C43" s="13" t="s">
        <v>59</v>
      </c>
      <c r="D43" s="82">
        <v>462193</v>
      </c>
      <c r="E43" s="116"/>
      <c r="F43" s="15">
        <v>600000</v>
      </c>
      <c r="G43" s="16">
        <v>147000</v>
      </c>
      <c r="H43" s="17">
        <f>ABS(G43-F43)/2</f>
        <v>226500</v>
      </c>
      <c r="I43" s="17">
        <f>ABS(G43-F43)/2</f>
        <v>226500</v>
      </c>
      <c r="J43" s="19"/>
    </row>
    <row r="44" spans="1:10" x14ac:dyDescent="0.25">
      <c r="A44" s="113"/>
      <c r="B44" s="20" t="s">
        <v>60</v>
      </c>
      <c r="C44" s="12"/>
      <c r="D44" s="82"/>
      <c r="E44" s="116"/>
      <c r="F44" s="21"/>
      <c r="G44" s="16"/>
      <c r="H44" s="17"/>
      <c r="I44" s="18"/>
      <c r="J44" s="19"/>
    </row>
    <row r="45" spans="1:10" ht="15.75" thickBot="1" x14ac:dyDescent="0.3">
      <c r="A45" s="114"/>
      <c r="B45" s="22"/>
      <c r="C45" s="23" t="s">
        <v>61</v>
      </c>
      <c r="D45" s="92">
        <v>36462</v>
      </c>
      <c r="E45" s="117"/>
      <c r="F45" s="25">
        <v>30000</v>
      </c>
      <c r="G45" s="26">
        <f>F45</f>
        <v>30000</v>
      </c>
      <c r="H45" s="27"/>
      <c r="I45" s="28"/>
      <c r="J45" s="29"/>
    </row>
    <row r="46" spans="1:10" x14ac:dyDescent="0.25">
      <c r="A46" s="112" t="s">
        <v>62</v>
      </c>
      <c r="B46" s="4" t="s">
        <v>63</v>
      </c>
      <c r="C46" s="5"/>
      <c r="D46" s="6"/>
      <c r="E46" s="115">
        <f>SUM(F46:F50)</f>
        <v>216105</v>
      </c>
      <c r="F46" s="7"/>
      <c r="G46" s="8"/>
      <c r="H46" s="9"/>
      <c r="I46" s="10"/>
      <c r="J46" s="11"/>
    </row>
    <row r="47" spans="1:10" x14ac:dyDescent="0.25">
      <c r="A47" s="113"/>
      <c r="B47" s="12"/>
      <c r="C47" s="13" t="s">
        <v>64</v>
      </c>
      <c r="D47" s="14">
        <v>8000</v>
      </c>
      <c r="E47" s="116"/>
      <c r="F47" s="15">
        <v>10105</v>
      </c>
      <c r="G47" s="16">
        <f>F47</f>
        <v>10105</v>
      </c>
      <c r="H47" s="17"/>
      <c r="I47" s="18"/>
      <c r="J47" s="19"/>
    </row>
    <row r="48" spans="1:10" x14ac:dyDescent="0.25">
      <c r="A48" s="113"/>
      <c r="B48" s="12"/>
      <c r="C48" s="13" t="s">
        <v>65</v>
      </c>
      <c r="D48" s="14">
        <v>120000</v>
      </c>
      <c r="E48" s="116"/>
      <c r="F48" s="15">
        <v>20000</v>
      </c>
      <c r="G48" s="16">
        <v>20000</v>
      </c>
      <c r="H48" s="17"/>
      <c r="I48" s="18"/>
      <c r="J48" s="19"/>
    </row>
    <row r="49" spans="1:10" x14ac:dyDescent="0.25">
      <c r="A49" s="113"/>
      <c r="B49" s="12"/>
      <c r="C49" s="13" t="s">
        <v>66</v>
      </c>
      <c r="D49" s="14">
        <v>23265</v>
      </c>
      <c r="E49" s="116"/>
      <c r="F49" s="15">
        <v>46000</v>
      </c>
      <c r="G49" s="16">
        <f>F49</f>
        <v>46000</v>
      </c>
      <c r="H49" s="17"/>
      <c r="I49" s="18"/>
      <c r="J49" s="19"/>
    </row>
    <row r="50" spans="1:10" ht="15.75" thickBot="1" x14ac:dyDescent="0.3">
      <c r="A50" s="114"/>
      <c r="B50" s="22"/>
      <c r="C50" s="23" t="s">
        <v>67</v>
      </c>
      <c r="D50" s="24">
        <v>40000</v>
      </c>
      <c r="E50" s="117"/>
      <c r="F50" s="25">
        <v>140000</v>
      </c>
      <c r="G50" s="26">
        <f>F50/2</f>
        <v>70000</v>
      </c>
      <c r="H50" s="27">
        <f>F50/2</f>
        <v>70000</v>
      </c>
      <c r="I50" s="28"/>
      <c r="J50" s="29"/>
    </row>
    <row r="51" spans="1:10" x14ac:dyDescent="0.25">
      <c r="A51" s="121" t="s">
        <v>69</v>
      </c>
      <c r="B51" s="4" t="s">
        <v>68</v>
      </c>
      <c r="C51" s="41"/>
      <c r="D51" s="91"/>
      <c r="E51" s="123">
        <f>SUM(F51:F52)</f>
        <v>375000</v>
      </c>
      <c r="F51" s="64"/>
      <c r="G51" s="65"/>
      <c r="H51" s="66"/>
      <c r="I51" s="64"/>
      <c r="J51" s="67"/>
    </row>
    <row r="52" spans="1:10" ht="51.95" customHeight="1" thickBot="1" x14ac:dyDescent="0.3">
      <c r="A52" s="122"/>
      <c r="B52" s="68"/>
      <c r="C52" s="23" t="s">
        <v>70</v>
      </c>
      <c r="D52" s="92">
        <v>143400</v>
      </c>
      <c r="E52" s="124"/>
      <c r="F52" s="69">
        <v>375000</v>
      </c>
      <c r="G52" s="70">
        <v>275000</v>
      </c>
      <c r="H52" s="69">
        <v>72000</v>
      </c>
      <c r="I52" s="71">
        <v>15000</v>
      </c>
      <c r="J52" s="72">
        <v>13000</v>
      </c>
    </row>
    <row r="53" spans="1:10" x14ac:dyDescent="0.25">
      <c r="A53" s="112" t="s">
        <v>71</v>
      </c>
      <c r="B53" s="4" t="s">
        <v>72</v>
      </c>
      <c r="C53" s="5"/>
      <c r="D53" s="91"/>
      <c r="E53" s="125">
        <f>SUM(F53:F56)</f>
        <v>191000</v>
      </c>
      <c r="F53" s="7"/>
      <c r="G53" s="8"/>
      <c r="H53" s="9"/>
      <c r="I53" s="10"/>
      <c r="J53" s="11"/>
    </row>
    <row r="54" spans="1:10" x14ac:dyDescent="0.25">
      <c r="A54" s="113"/>
      <c r="B54" s="12"/>
      <c r="C54" s="13" t="s">
        <v>73</v>
      </c>
      <c r="D54" s="82">
        <v>18956</v>
      </c>
      <c r="E54" s="126"/>
      <c r="F54" s="15">
        <v>22000</v>
      </c>
      <c r="G54" s="73">
        <v>22000</v>
      </c>
      <c r="H54" s="17"/>
      <c r="I54" s="18"/>
      <c r="J54" s="19"/>
    </row>
    <row r="55" spans="1:10" x14ac:dyDescent="0.25">
      <c r="A55" s="113"/>
      <c r="B55" s="12"/>
      <c r="C55" s="13" t="s">
        <v>74</v>
      </c>
      <c r="D55" s="82">
        <v>19118</v>
      </c>
      <c r="E55" s="126"/>
      <c r="F55" s="15">
        <v>49000</v>
      </c>
      <c r="G55" s="73">
        <v>49000</v>
      </c>
      <c r="H55" s="17"/>
      <c r="I55" s="18"/>
      <c r="J55" s="19"/>
    </row>
    <row r="56" spans="1:10" ht="15.75" thickBot="1" x14ac:dyDescent="0.3">
      <c r="A56" s="114"/>
      <c r="B56" s="22"/>
      <c r="C56" s="23" t="s">
        <v>75</v>
      </c>
      <c r="D56" s="92">
        <v>37078</v>
      </c>
      <c r="E56" s="127"/>
      <c r="F56" s="25">
        <v>120000</v>
      </c>
      <c r="G56" s="74">
        <v>60000</v>
      </c>
      <c r="H56" s="27">
        <v>30000</v>
      </c>
      <c r="I56" s="28">
        <v>30000</v>
      </c>
      <c r="J56" s="29"/>
    </row>
    <row r="57" spans="1:10" x14ac:dyDescent="0.25">
      <c r="A57" s="121" t="s">
        <v>77</v>
      </c>
      <c r="B57" s="4" t="s">
        <v>76</v>
      </c>
      <c r="C57" s="41"/>
      <c r="D57" s="63"/>
      <c r="E57" s="75"/>
      <c r="F57" s="64"/>
      <c r="G57" s="65"/>
      <c r="H57" s="66"/>
      <c r="I57" s="64"/>
      <c r="J57" s="67"/>
    </row>
    <row r="58" spans="1:10" ht="21" customHeight="1" thickBot="1" x14ac:dyDescent="0.3">
      <c r="A58" s="122"/>
      <c r="B58" s="68"/>
      <c r="C58" s="23" t="s">
        <v>78</v>
      </c>
      <c r="D58" s="92">
        <v>326641</v>
      </c>
      <c r="E58" s="76">
        <f>SUM(F57:F58)</f>
        <v>400000</v>
      </c>
      <c r="F58" s="69">
        <v>400000</v>
      </c>
      <c r="G58" s="70">
        <f>F58</f>
        <v>400000</v>
      </c>
      <c r="H58" s="69"/>
      <c r="I58" s="71"/>
      <c r="J58" s="72"/>
    </row>
    <row r="59" spans="1:10" x14ac:dyDescent="0.25">
      <c r="A59" s="112" t="s">
        <v>79</v>
      </c>
      <c r="B59" s="77" t="s">
        <v>80</v>
      </c>
      <c r="C59" s="78"/>
      <c r="D59" s="91"/>
      <c r="E59" s="115">
        <f>SUM(F59:F63)</f>
        <v>311212</v>
      </c>
      <c r="F59" s="79"/>
      <c r="G59" s="8"/>
      <c r="H59" s="9"/>
      <c r="I59" s="10"/>
      <c r="J59" s="11"/>
    </row>
    <row r="60" spans="1:10" ht="30" x14ac:dyDescent="0.25">
      <c r="A60" s="113"/>
      <c r="B60" s="12"/>
      <c r="C60" s="39" t="s">
        <v>81</v>
      </c>
      <c r="D60" s="83">
        <v>25000</v>
      </c>
      <c r="E60" s="116"/>
      <c r="F60" s="15">
        <v>126264</v>
      </c>
      <c r="G60" s="16">
        <f>F60/2</f>
        <v>63132</v>
      </c>
      <c r="H60" s="17">
        <f>F60/2</f>
        <v>63132</v>
      </c>
      <c r="I60" s="18"/>
      <c r="J60" s="19"/>
    </row>
    <row r="61" spans="1:10" ht="15.75" thickBot="1" x14ac:dyDescent="0.3">
      <c r="A61" s="114"/>
      <c r="B61" s="22"/>
      <c r="C61" s="108" t="s">
        <v>82</v>
      </c>
      <c r="D61" s="109">
        <v>8380</v>
      </c>
      <c r="E61" s="117"/>
      <c r="F61" s="25">
        <v>18948</v>
      </c>
      <c r="G61" s="26">
        <f>F61</f>
        <v>18948</v>
      </c>
      <c r="H61" s="27"/>
      <c r="I61" s="28"/>
      <c r="J61" s="29"/>
    </row>
    <row r="62" spans="1:10" x14ac:dyDescent="0.25">
      <c r="A62" s="112" t="s">
        <v>83</v>
      </c>
      <c r="B62" s="77" t="s">
        <v>84</v>
      </c>
      <c r="C62" s="110"/>
      <c r="D62" s="5"/>
      <c r="E62" s="118">
        <f>F63+F65</f>
        <v>215800</v>
      </c>
      <c r="F62" s="5"/>
      <c r="G62" s="5"/>
      <c r="H62" s="9"/>
      <c r="I62" s="10"/>
      <c r="J62" s="11"/>
    </row>
    <row r="63" spans="1:10" x14ac:dyDescent="0.25">
      <c r="A63" s="113"/>
      <c r="B63" s="93"/>
      <c r="C63" s="13" t="s">
        <v>85</v>
      </c>
      <c r="D63" s="89">
        <v>90000</v>
      </c>
      <c r="E63" s="119"/>
      <c r="F63" s="36">
        <v>166000</v>
      </c>
      <c r="G63" s="36">
        <v>166000</v>
      </c>
      <c r="H63" s="17"/>
      <c r="I63" s="18"/>
      <c r="J63" s="19"/>
    </row>
    <row r="64" spans="1:10" x14ac:dyDescent="0.25">
      <c r="A64" s="113"/>
      <c r="B64" s="97" t="s">
        <v>86</v>
      </c>
      <c r="C64" s="94"/>
      <c r="D64" s="95"/>
      <c r="E64" s="119"/>
      <c r="F64" s="96"/>
      <c r="G64" s="96"/>
      <c r="H64" s="17"/>
      <c r="I64" s="18"/>
      <c r="J64" s="19"/>
    </row>
    <row r="65" spans="1:10" ht="25.5" customHeight="1" thickBot="1" x14ac:dyDescent="0.3">
      <c r="A65" s="114"/>
      <c r="B65" s="68"/>
      <c r="C65" s="23" t="s">
        <v>26</v>
      </c>
      <c r="D65" s="80">
        <v>82000</v>
      </c>
      <c r="E65" s="120"/>
      <c r="F65" s="27">
        <v>49800</v>
      </c>
      <c r="G65" s="27">
        <v>49800</v>
      </c>
      <c r="H65" s="27"/>
      <c r="I65" s="27"/>
      <c r="J65" s="29"/>
    </row>
  </sheetData>
  <mergeCells count="31">
    <mergeCell ref="G1:H1"/>
    <mergeCell ref="I1:J1"/>
    <mergeCell ref="A3:A6"/>
    <mergeCell ref="E3:E6"/>
    <mergeCell ref="A7:A11"/>
    <mergeCell ref="E7:E11"/>
    <mergeCell ref="A12:A14"/>
    <mergeCell ref="E12:E14"/>
    <mergeCell ref="A15:A16"/>
    <mergeCell ref="E15:E16"/>
    <mergeCell ref="A17:A20"/>
    <mergeCell ref="E17:E20"/>
    <mergeCell ref="A21:A24"/>
    <mergeCell ref="E21:E24"/>
    <mergeCell ref="A25:A28"/>
    <mergeCell ref="E25:E28"/>
    <mergeCell ref="A29:A39"/>
    <mergeCell ref="E30:E39"/>
    <mergeCell ref="A40:A45"/>
    <mergeCell ref="E40:E45"/>
    <mergeCell ref="A46:A50"/>
    <mergeCell ref="E46:E50"/>
    <mergeCell ref="E51:E52"/>
    <mergeCell ref="A59:A61"/>
    <mergeCell ref="E59:E61"/>
    <mergeCell ref="A62:A65"/>
    <mergeCell ref="E62:E65"/>
    <mergeCell ref="A51:A52"/>
    <mergeCell ref="A57:A58"/>
    <mergeCell ref="A53:A56"/>
    <mergeCell ref="E53:E56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allotissement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arenard-morlet@gcs-uniha</cp:lastModifiedBy>
  <dcterms:created xsi:type="dcterms:W3CDTF">2015-06-05T18:19:34Z</dcterms:created>
  <dcterms:modified xsi:type="dcterms:W3CDTF">2025-03-17T11:26:43Z</dcterms:modified>
</cp:coreProperties>
</file>